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20" windowWidth="15600" windowHeight="7995" activeTab="1"/>
  </bookViews>
  <sheets>
    <sheet name="Instructions" sheetId="12" r:id="rId1"/>
    <sheet name="Base Sheet" sheetId="1" r:id="rId2"/>
  </sheets>
  <definedNames>
    <definedName name="A">#REF!</definedName>
    <definedName name="Cutoff_Price">#REF!</definedName>
    <definedName name="Elasticity">#REF!</definedName>
    <definedName name="Total_Cost">OFFSET('Base Sheet'!#REF!,'Base Sheet'!#REF!,'Base Sheet'!#REF!,'Base Sheet'!#REF!,'Base Sheet'!#REF!)</definedName>
  </definedNames>
  <calcPr calcId="125725" calcMode="autoNoTable" iterateDelta="1E-4"/>
</workbook>
</file>

<file path=xl/calcChain.xml><?xml version="1.0" encoding="utf-8"?>
<calcChain xmlns="http://schemas.openxmlformats.org/spreadsheetml/2006/main">
  <c r="K28" i="1"/>
  <c r="K27"/>
  <c r="L26"/>
  <c r="L30"/>
  <c r="L29"/>
  <c r="L28"/>
  <c r="L27"/>
  <c r="M27"/>
  <c r="M28"/>
  <c r="M29"/>
  <c r="M30"/>
  <c r="M31"/>
  <c r="M32"/>
  <c r="M33"/>
  <c r="M34"/>
  <c r="M35"/>
  <c r="M36"/>
  <c r="M37"/>
  <c r="M26"/>
  <c r="M25" s="1"/>
  <c r="J27"/>
  <c r="I28"/>
  <c r="I29" s="1"/>
  <c r="I30" s="1"/>
  <c r="I31" s="1"/>
  <c r="I32" s="1"/>
  <c r="I33" s="1"/>
  <c r="I34" s="1"/>
  <c r="I35" s="1"/>
  <c r="I36" s="1"/>
  <c r="I37" s="1"/>
  <c r="I27"/>
  <c r="G15"/>
  <c r="H15" s="1"/>
  <c r="G16"/>
  <c r="H16" s="1"/>
  <c r="G17"/>
  <c r="H17" s="1"/>
  <c r="G18"/>
  <c r="H18" s="1"/>
  <c r="G19"/>
  <c r="H19" s="1"/>
  <c r="J28" l="1"/>
  <c r="D21"/>
  <c r="J29" l="1"/>
  <c r="L19"/>
  <c r="L18"/>
  <c r="L17"/>
  <c r="L16"/>
  <c r="L62" s="1"/>
  <c r="L63" s="1"/>
  <c r="L15"/>
  <c r="L60" s="1"/>
  <c r="L61" s="1"/>
  <c r="G14"/>
  <c r="L68" l="1"/>
  <c r="L69"/>
  <c r="L14"/>
  <c r="H14"/>
  <c r="L67"/>
  <c r="L66"/>
  <c r="L64"/>
  <c r="L65"/>
  <c r="J30"/>
  <c r="J16"/>
  <c r="J15"/>
  <c r="J18"/>
  <c r="J17"/>
  <c r="J19"/>
  <c r="L59" l="1"/>
  <c r="J31"/>
  <c r="L31" s="1"/>
  <c r="J14"/>
  <c r="K14" s="1"/>
  <c r="I14"/>
  <c r="I16"/>
  <c r="I18"/>
  <c r="I15"/>
  <c r="I19"/>
  <c r="I17"/>
  <c r="K15" l="1"/>
  <c r="K59"/>
  <c r="K60" s="1"/>
  <c r="J32"/>
  <c r="L32" s="1"/>
  <c r="K16" l="1"/>
  <c r="K62"/>
  <c r="K61"/>
  <c r="K29"/>
  <c r="K30"/>
  <c r="J33"/>
  <c r="K63" l="1"/>
  <c r="K64"/>
  <c r="K31"/>
  <c r="K17"/>
  <c r="K32"/>
  <c r="J34"/>
  <c r="L33"/>
  <c r="K34"/>
  <c r="K18" l="1"/>
  <c r="K35" s="1"/>
  <c r="K66"/>
  <c r="K65"/>
  <c r="K33"/>
  <c r="J35"/>
  <c r="L34"/>
  <c r="K68" l="1"/>
  <c r="K67"/>
  <c r="K19"/>
  <c r="K69" s="1"/>
  <c r="G5"/>
  <c r="J36"/>
  <c r="J37" s="1"/>
  <c r="K38" s="1"/>
  <c r="L35"/>
  <c r="K36"/>
  <c r="N16" l="1"/>
  <c r="N14"/>
  <c r="M19"/>
  <c r="N15"/>
  <c r="M15"/>
  <c r="N19"/>
  <c r="N18"/>
  <c r="N17"/>
  <c r="M17"/>
  <c r="M18"/>
  <c r="O18" s="1"/>
  <c r="P18" s="1"/>
  <c r="M14"/>
  <c r="M16"/>
  <c r="L36"/>
  <c r="K37"/>
  <c r="O17" l="1"/>
  <c r="P17" s="1"/>
  <c r="O15"/>
  <c r="P15" s="1"/>
  <c r="G6"/>
  <c r="O16"/>
  <c r="P16" s="1"/>
  <c r="O19"/>
  <c r="P19" s="1"/>
  <c r="O14"/>
  <c r="L37"/>
  <c r="P14" l="1"/>
  <c r="P21" s="1"/>
  <c r="G3"/>
  <c r="O21"/>
</calcChain>
</file>

<file path=xl/sharedStrings.xml><?xml version="1.0" encoding="utf-8"?>
<sst xmlns="http://schemas.openxmlformats.org/spreadsheetml/2006/main" count="42" uniqueCount="36">
  <si>
    <t>Plant A</t>
  </si>
  <si>
    <t>Plant B</t>
  </si>
  <si>
    <t>Plant C</t>
  </si>
  <si>
    <t>Plant D</t>
  </si>
  <si>
    <t>Plant E</t>
  </si>
  <si>
    <t>Capacity</t>
  </si>
  <si>
    <t>Cost</t>
  </si>
  <si>
    <t>Platn F</t>
  </si>
  <si>
    <t>Total</t>
  </si>
  <si>
    <t>Small</t>
  </si>
  <si>
    <t>Index</t>
  </si>
  <si>
    <t>Dispacth</t>
  </si>
  <si>
    <t>Marginal</t>
  </si>
  <si>
    <t>Marginal Unit</t>
  </si>
  <si>
    <t>Clearing Price without Transfer</t>
  </si>
  <si>
    <t>Local Demand</t>
  </si>
  <si>
    <t>Generation</t>
  </si>
  <si>
    <t>Local Cost - No Trasfers</t>
  </si>
  <si>
    <t>Summary</t>
  </si>
  <si>
    <t>Counter</t>
  </si>
  <si>
    <t>Sort Key with Match</t>
  </si>
  <si>
    <t>Step 2: Accumulate the Capacity</t>
  </si>
  <si>
    <t>Step 1: Sort the Data by Cost and find a match  key</t>
  </si>
  <si>
    <t>Total Cost</t>
  </si>
  <si>
    <t>Step 3: Find the marginal unit with the MATCH function</t>
  </si>
  <si>
    <t>Step 4: Use the Index Command to Find the Price of the Marginal Unit</t>
  </si>
  <si>
    <t>Step 5: Use TRUE and FALSE switch to Find Unit which is Dispatched and Unit on the Margin</t>
  </si>
  <si>
    <t>Step 6: Compute the total generation cost using the switches</t>
  </si>
  <si>
    <t>Step 7: Construct Counter by 2 to Create Step Graph</t>
  </si>
  <si>
    <t>Step 8: Add the Demand to the Graph</t>
  </si>
  <si>
    <t>Increment</t>
  </si>
  <si>
    <t>by two</t>
  </si>
  <si>
    <t>Plant</t>
  </si>
  <si>
    <t>Demand</t>
  </si>
  <si>
    <t>Accum Capacity</t>
  </si>
  <si>
    <t>Accum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</si>
</sst>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wrapText="1"/>
    </xf>
    <xf numFmtId="0" fontId="1" fillId="0" borderId="0" xfId="0" applyFont="1"/>
    <xf numFmtId="4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3" fontId="2" fillId="2" borderId="0" xfId="0" applyNumberFormat="1" applyFont="1" applyFill="1"/>
    <xf numFmtId="43" fontId="0" fillId="0" borderId="0" xfId="1" applyNumberFormat="1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'Base Sheet'!$L$58</c:f>
              <c:strCache>
                <c:ptCount val="1"/>
                <c:pt idx="0">
                  <c:v>Cost</c:v>
                </c:pt>
              </c:strCache>
            </c:strRef>
          </c:tx>
          <c:xVal>
            <c:numRef>
              <c:f>'Base Sheet'!$K$59:$K$69</c:f>
              <c:numCache>
                <c:formatCode>General</c:formatCode>
                <c:ptCount val="11"/>
                <c:pt idx="0">
                  <c:v>700</c:v>
                </c:pt>
                <c:pt idx="1">
                  <c:v>700</c:v>
                </c:pt>
                <c:pt idx="2">
                  <c:v>2100</c:v>
                </c:pt>
                <c:pt idx="3">
                  <c:v>2100</c:v>
                </c:pt>
                <c:pt idx="4">
                  <c:v>3200</c:v>
                </c:pt>
                <c:pt idx="5">
                  <c:v>3200</c:v>
                </c:pt>
                <c:pt idx="6">
                  <c:v>4400</c:v>
                </c:pt>
                <c:pt idx="7">
                  <c:v>4400</c:v>
                </c:pt>
                <c:pt idx="8">
                  <c:v>5050</c:v>
                </c:pt>
                <c:pt idx="9">
                  <c:v>5050</c:v>
                </c:pt>
                <c:pt idx="10">
                  <c:v>5550</c:v>
                </c:pt>
              </c:numCache>
            </c:numRef>
          </c:xVal>
          <c:yVal>
            <c:numRef>
              <c:f>'Base Sheet'!$L$59:$L$69</c:f>
              <c:numCache>
                <c:formatCode>#,##0.00</c:formatCode>
                <c:ptCount val="11"/>
                <c:pt idx="0">
                  <c:v>24</c:v>
                </c:pt>
                <c:pt idx="1">
                  <c:v>28</c:v>
                </c:pt>
                <c:pt idx="2">
                  <c:v>28</c:v>
                </c:pt>
                <c:pt idx="3">
                  <c:v>43</c:v>
                </c:pt>
                <c:pt idx="4">
                  <c:v>43</c:v>
                </c:pt>
                <c:pt idx="5">
                  <c:v>50</c:v>
                </c:pt>
                <c:pt idx="6">
                  <c:v>50</c:v>
                </c:pt>
                <c:pt idx="7">
                  <c:v>80</c:v>
                </c:pt>
                <c:pt idx="8">
                  <c:v>80</c:v>
                </c:pt>
                <c:pt idx="9">
                  <c:v>90</c:v>
                </c:pt>
                <c:pt idx="10">
                  <c:v>90</c:v>
                </c:pt>
              </c:numCache>
            </c:numRef>
          </c:yVal>
        </c:ser>
        <c:axId val="69096192"/>
        <c:axId val="69097728"/>
      </c:scatterChart>
      <c:valAx>
        <c:axId val="69096192"/>
        <c:scaling>
          <c:orientation val="minMax"/>
        </c:scaling>
        <c:axPos val="b"/>
        <c:numFmt formatCode="General" sourceLinked="1"/>
        <c:tickLblPos val="nextTo"/>
        <c:crossAx val="69097728"/>
        <c:crosses val="autoZero"/>
        <c:crossBetween val="midCat"/>
      </c:valAx>
      <c:valAx>
        <c:axId val="69097728"/>
        <c:scaling>
          <c:orientation val="minMax"/>
        </c:scaling>
        <c:axPos val="l"/>
        <c:majorGridlines/>
        <c:numFmt formatCode="#,##0.00" sourceLinked="1"/>
        <c:tickLblPos val="nextTo"/>
        <c:crossAx val="69096192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/>
            </a:pPr>
            <a:r>
              <a:rPr lang="en-US" sz="900"/>
              <a:t>Marginal Cost Curve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'Base Sheet'!$L$24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'Base Sheet'!$K$26:$K$38</c:f>
              <c:numCache>
                <c:formatCode>General</c:formatCode>
                <c:ptCount val="13"/>
                <c:pt idx="0">
                  <c:v>0</c:v>
                </c:pt>
                <c:pt idx="1">
                  <c:v>700</c:v>
                </c:pt>
                <c:pt idx="2">
                  <c:v>700</c:v>
                </c:pt>
                <c:pt idx="3">
                  <c:v>2100</c:v>
                </c:pt>
                <c:pt idx="4">
                  <c:v>2100</c:v>
                </c:pt>
                <c:pt idx="5">
                  <c:v>3200</c:v>
                </c:pt>
                <c:pt idx="6">
                  <c:v>3200</c:v>
                </c:pt>
                <c:pt idx="7">
                  <c:v>4400</c:v>
                </c:pt>
                <c:pt idx="8">
                  <c:v>4400</c:v>
                </c:pt>
                <c:pt idx="9">
                  <c:v>5050</c:v>
                </c:pt>
                <c:pt idx="10">
                  <c:v>5050</c:v>
                </c:pt>
                <c:pt idx="11">
                  <c:v>5550</c:v>
                </c:pt>
                <c:pt idx="12">
                  <c:v>5550</c:v>
                </c:pt>
              </c:numCache>
            </c:numRef>
          </c:xVal>
          <c:yVal>
            <c:numRef>
              <c:f>'Base Sheet'!$L$26:$L$38</c:f>
              <c:numCache>
                <c:formatCode>_(* #,##0.00_);_(* \(#,##0.00\);_(* "-"??_);_(@_)</c:formatCode>
                <c:ptCount val="13"/>
                <c:pt idx="0">
                  <c:v>24</c:v>
                </c:pt>
                <c:pt idx="1">
                  <c:v>24</c:v>
                </c:pt>
                <c:pt idx="2">
                  <c:v>28</c:v>
                </c:pt>
                <c:pt idx="3">
                  <c:v>28</c:v>
                </c:pt>
                <c:pt idx="4">
                  <c:v>43</c:v>
                </c:pt>
                <c:pt idx="5">
                  <c:v>43</c:v>
                </c:pt>
                <c:pt idx="6">
                  <c:v>50</c:v>
                </c:pt>
                <c:pt idx="7">
                  <c:v>50</c:v>
                </c:pt>
                <c:pt idx="8">
                  <c:v>80</c:v>
                </c:pt>
                <c:pt idx="9">
                  <c:v>80</c:v>
                </c:pt>
                <c:pt idx="10">
                  <c:v>90</c:v>
                </c:pt>
                <c:pt idx="11">
                  <c:v>90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'Base Sheet'!$M$26:$M$37</c:f>
              <c:numCache>
                <c:formatCode>#,##0</c:formatCode>
                <c:ptCount val="12"/>
                <c:pt idx="0">
                  <c:v>3000</c:v>
                </c:pt>
                <c:pt idx="1">
                  <c:v>3000</c:v>
                </c:pt>
                <c:pt idx="2">
                  <c:v>3000</c:v>
                </c:pt>
                <c:pt idx="3">
                  <c:v>3000</c:v>
                </c:pt>
                <c:pt idx="4">
                  <c:v>3000</c:v>
                </c:pt>
                <c:pt idx="5">
                  <c:v>3000</c:v>
                </c:pt>
                <c:pt idx="6">
                  <c:v>3000</c:v>
                </c:pt>
                <c:pt idx="7">
                  <c:v>3000</c:v>
                </c:pt>
                <c:pt idx="8">
                  <c:v>3000</c:v>
                </c:pt>
                <c:pt idx="9">
                  <c:v>3000</c:v>
                </c:pt>
                <c:pt idx="10">
                  <c:v>3000</c:v>
                </c:pt>
                <c:pt idx="11">
                  <c:v>3000</c:v>
                </c:pt>
              </c:numCache>
            </c:numRef>
          </c:xVal>
          <c:yVal>
            <c:numRef>
              <c:f>'Base Sheet'!$L$26:$L$37</c:f>
              <c:numCache>
                <c:formatCode>_(* #,##0.00_);_(* \(#,##0.00\);_(* "-"??_);_(@_)</c:formatCode>
                <c:ptCount val="12"/>
                <c:pt idx="0">
                  <c:v>24</c:v>
                </c:pt>
                <c:pt idx="1">
                  <c:v>24</c:v>
                </c:pt>
                <c:pt idx="2">
                  <c:v>28</c:v>
                </c:pt>
                <c:pt idx="3">
                  <c:v>28</c:v>
                </c:pt>
                <c:pt idx="4">
                  <c:v>43</c:v>
                </c:pt>
                <c:pt idx="5">
                  <c:v>43</c:v>
                </c:pt>
                <c:pt idx="6">
                  <c:v>50</c:v>
                </c:pt>
                <c:pt idx="7">
                  <c:v>50</c:v>
                </c:pt>
                <c:pt idx="8">
                  <c:v>80</c:v>
                </c:pt>
                <c:pt idx="9">
                  <c:v>80</c:v>
                </c:pt>
                <c:pt idx="10">
                  <c:v>90</c:v>
                </c:pt>
                <c:pt idx="11">
                  <c:v>90</c:v>
                </c:pt>
              </c:numCache>
            </c:numRef>
          </c:yVal>
        </c:ser>
        <c:axId val="96197632"/>
        <c:axId val="96265344"/>
      </c:scatterChart>
      <c:valAx>
        <c:axId val="96197632"/>
        <c:scaling>
          <c:orientation val="minMax"/>
        </c:scaling>
        <c:axPos val="b"/>
        <c:numFmt formatCode="General" sourceLinked="1"/>
        <c:tickLblPos val="nextTo"/>
        <c:crossAx val="96265344"/>
        <c:crosses val="autoZero"/>
        <c:crossBetween val="midCat"/>
      </c:valAx>
      <c:valAx>
        <c:axId val="96265344"/>
        <c:scaling>
          <c:orientation val="minMax"/>
        </c:scaling>
        <c:axPos val="l"/>
        <c:majorGridlines/>
        <c:numFmt formatCode="_(* #,##0.00_);_(* \(#,##0.00\);_(* &quot;-&quot;??_);_(@_)" sourceLinked="1"/>
        <c:tickLblPos val="nextTo"/>
        <c:crossAx val="96197632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9524</xdr:colOff>
      <xdr:row>54</xdr:row>
      <xdr:rowOff>161925</xdr:rowOff>
    </xdr:from>
    <xdr:to>
      <xdr:col>19</xdr:col>
      <xdr:colOff>85724</xdr:colOff>
      <xdr:row>68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523875</xdr:colOff>
      <xdr:row>25</xdr:row>
      <xdr:rowOff>28575</xdr:rowOff>
    </xdr:from>
    <xdr:to>
      <xdr:col>7</xdr:col>
      <xdr:colOff>238125</xdr:colOff>
      <xdr:row>35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B18"/>
  <sheetViews>
    <sheetView showGridLines="0" workbookViewId="0">
      <selection activeCell="F21" sqref="F21"/>
    </sheetView>
  </sheetViews>
  <sheetFormatPr defaultRowHeight="15"/>
  <sheetData>
    <row r="4" spans="2:2">
      <c r="B4" t="s">
        <v>22</v>
      </c>
    </row>
    <row r="6" spans="2:2">
      <c r="B6" t="s">
        <v>21</v>
      </c>
    </row>
    <row r="8" spans="2:2">
      <c r="B8" t="s">
        <v>24</v>
      </c>
    </row>
    <row r="10" spans="2:2">
      <c r="B10" t="s">
        <v>25</v>
      </c>
    </row>
    <row r="12" spans="2:2">
      <c r="B12" t="s">
        <v>26</v>
      </c>
    </row>
    <row r="14" spans="2:2">
      <c r="B14" t="s">
        <v>27</v>
      </c>
    </row>
    <row r="16" spans="2:2">
      <c r="B16" t="s">
        <v>28</v>
      </c>
    </row>
    <row r="18" spans="2:2">
      <c r="B18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AA69"/>
  <sheetViews>
    <sheetView showGridLines="0" tabSelected="1" topLeftCell="A20" workbookViewId="0">
      <selection activeCell="H39" sqref="H39"/>
    </sheetView>
  </sheetViews>
  <sheetFormatPr defaultRowHeight="15" outlineLevelRow="1" outlineLevelCol="1"/>
  <cols>
    <col min="1" max="1" width="4.7109375" style="3" customWidth="1"/>
    <col min="3" max="3" width="15" customWidth="1"/>
    <col min="9" max="9" width="10.7109375" customWidth="1"/>
    <col min="15" max="15" width="11.5703125" bestFit="1" customWidth="1"/>
    <col min="16" max="16" width="12.5703125" customWidth="1"/>
    <col min="18" max="18" width="10.5703125" bestFit="1" customWidth="1"/>
    <col min="22" max="22" width="11.5703125" customWidth="1" outlineLevel="1"/>
    <col min="23" max="27" width="9.140625" customWidth="1" outlineLevel="1"/>
  </cols>
  <sheetData>
    <row r="1" spans="1:19">
      <c r="A1" s="3" t="s">
        <v>18</v>
      </c>
    </row>
    <row r="2" spans="1:19">
      <c r="C2" t="s">
        <v>15</v>
      </c>
      <c r="G2" s="7">
        <v>3000</v>
      </c>
    </row>
    <row r="3" spans="1:19">
      <c r="C3" t="s">
        <v>17</v>
      </c>
      <c r="G3" s="1">
        <f>SUMPRODUCT(O14:O19*L14:L19)</f>
        <v>94700</v>
      </c>
    </row>
    <row r="4" spans="1:19">
      <c r="G4" s="1"/>
    </row>
    <row r="5" spans="1:19" outlineLevel="1">
      <c r="C5" t="s">
        <v>13</v>
      </c>
      <c r="G5" s="1">
        <f>MATCH(G2,K14:K19)+1</f>
        <v>3</v>
      </c>
    </row>
    <row r="6" spans="1:19">
      <c r="C6" t="s">
        <v>14</v>
      </c>
      <c r="G6">
        <f>SUMPRODUCT(N14:N19*L14:L19)</f>
        <v>43</v>
      </c>
    </row>
    <row r="11" spans="1:19">
      <c r="Q11" s="1"/>
    </row>
    <row r="12" spans="1:19" ht="45">
      <c r="D12" t="s">
        <v>5</v>
      </c>
      <c r="E12" t="s">
        <v>6</v>
      </c>
      <c r="F12" t="s">
        <v>19</v>
      </c>
      <c r="G12" s="2" t="s">
        <v>9</v>
      </c>
      <c r="H12" s="2" t="s">
        <v>20</v>
      </c>
      <c r="I12" s="2" t="s">
        <v>10</v>
      </c>
      <c r="J12" s="2" t="s">
        <v>5</v>
      </c>
      <c r="K12" s="2" t="s">
        <v>34</v>
      </c>
      <c r="L12" s="2" t="s">
        <v>6</v>
      </c>
      <c r="M12" s="2" t="s">
        <v>11</v>
      </c>
      <c r="N12" s="2" t="s">
        <v>12</v>
      </c>
      <c r="O12" s="2" t="s">
        <v>16</v>
      </c>
      <c r="P12" s="2" t="s">
        <v>23</v>
      </c>
      <c r="R12" s="2"/>
      <c r="S12" s="2"/>
    </row>
    <row r="14" spans="1:19">
      <c r="C14" t="s">
        <v>0</v>
      </c>
      <c r="D14" s="7">
        <v>1400</v>
      </c>
      <c r="E14" s="6">
        <v>28</v>
      </c>
      <c r="F14" s="5">
        <v>1</v>
      </c>
      <c r="G14">
        <f t="shared" ref="G14:G19" si="0">SMALL($E$14:$E$19,F14)</f>
        <v>24</v>
      </c>
      <c r="H14">
        <f t="shared" ref="H14:H19" si="1">MATCH(G14,$E$14:$E$19,0)</f>
        <v>5</v>
      </c>
      <c r="I14" t="str">
        <f t="shared" ref="I14:I19" si="2">INDEX($C$14:$C$19,H14)</f>
        <v>Plant E</v>
      </c>
      <c r="J14">
        <f t="shared" ref="J14:J19" si="3">INDEX($D$14:$D$19,H14)</f>
        <v>700</v>
      </c>
      <c r="K14">
        <f>J14</f>
        <v>700</v>
      </c>
      <c r="L14" s="4">
        <f t="shared" ref="L14:L19" si="4">G14</f>
        <v>24</v>
      </c>
      <c r="M14" t="b">
        <f t="shared" ref="M14:M19" si="5">F14&lt;$G$5</f>
        <v>1</v>
      </c>
      <c r="N14" t="b">
        <f t="shared" ref="N14:N19" si="6">F14=$G$5</f>
        <v>0</v>
      </c>
      <c r="O14">
        <f t="shared" ref="O14:O19" si="7">M14*J14+($G$2-K13)*N14</f>
        <v>700</v>
      </c>
      <c r="P14" s="4">
        <f>M14*O14*L14+N14*($G$2-K13)*L14</f>
        <v>16800</v>
      </c>
    </row>
    <row r="15" spans="1:19">
      <c r="C15" t="s">
        <v>1</v>
      </c>
      <c r="D15" s="5">
        <v>500</v>
      </c>
      <c r="E15" s="6">
        <v>90</v>
      </c>
      <c r="F15" s="5">
        <v>2</v>
      </c>
      <c r="G15">
        <f t="shared" si="0"/>
        <v>28</v>
      </c>
      <c r="H15">
        <f t="shared" si="1"/>
        <v>1</v>
      </c>
      <c r="I15" t="str">
        <f t="shared" si="2"/>
        <v>Plant A</v>
      </c>
      <c r="J15">
        <f t="shared" si="3"/>
        <v>1400</v>
      </c>
      <c r="K15">
        <f>J15+K14</f>
        <v>2100</v>
      </c>
      <c r="L15" s="4">
        <f t="shared" si="4"/>
        <v>28</v>
      </c>
      <c r="M15" t="b">
        <f t="shared" si="5"/>
        <v>1</v>
      </c>
      <c r="N15" t="b">
        <f t="shared" si="6"/>
        <v>0</v>
      </c>
      <c r="O15">
        <f t="shared" si="7"/>
        <v>1400</v>
      </c>
      <c r="P15" s="4">
        <f t="shared" ref="P15:P19" si="8">M15*O15*L15+N15*($G$2-K14)*L15</f>
        <v>39200</v>
      </c>
    </row>
    <row r="16" spans="1:19">
      <c r="C16" t="s">
        <v>2</v>
      </c>
      <c r="D16" s="5">
        <v>1200</v>
      </c>
      <c r="E16" s="6">
        <v>50</v>
      </c>
      <c r="F16" s="5">
        <v>3</v>
      </c>
      <c r="G16">
        <f t="shared" si="0"/>
        <v>43</v>
      </c>
      <c r="H16">
        <f t="shared" si="1"/>
        <v>4</v>
      </c>
      <c r="I16" t="str">
        <f t="shared" si="2"/>
        <v>Plant D</v>
      </c>
      <c r="J16">
        <f t="shared" si="3"/>
        <v>1100</v>
      </c>
      <c r="K16">
        <f>J16+K15</f>
        <v>3200</v>
      </c>
      <c r="L16" s="4">
        <f t="shared" si="4"/>
        <v>43</v>
      </c>
      <c r="M16" t="b">
        <f t="shared" si="5"/>
        <v>0</v>
      </c>
      <c r="N16" t="b">
        <f t="shared" si="6"/>
        <v>1</v>
      </c>
      <c r="O16">
        <f t="shared" si="7"/>
        <v>900</v>
      </c>
      <c r="P16" s="4">
        <f t="shared" si="8"/>
        <v>38700</v>
      </c>
    </row>
    <row r="17" spans="3:16">
      <c r="C17" t="s">
        <v>3</v>
      </c>
      <c r="D17" s="5">
        <v>1100</v>
      </c>
      <c r="E17" s="6">
        <v>43</v>
      </c>
      <c r="F17" s="5">
        <v>4</v>
      </c>
      <c r="G17">
        <f t="shared" si="0"/>
        <v>50</v>
      </c>
      <c r="H17">
        <f t="shared" si="1"/>
        <v>3</v>
      </c>
      <c r="I17" t="str">
        <f t="shared" si="2"/>
        <v>Plant C</v>
      </c>
      <c r="J17">
        <f t="shared" si="3"/>
        <v>1200</v>
      </c>
      <c r="K17">
        <f>J17+K16</f>
        <v>4400</v>
      </c>
      <c r="L17" s="4">
        <f t="shared" si="4"/>
        <v>50</v>
      </c>
      <c r="M17" t="b">
        <f t="shared" si="5"/>
        <v>0</v>
      </c>
      <c r="N17" t="b">
        <f t="shared" si="6"/>
        <v>0</v>
      </c>
      <c r="O17">
        <f t="shared" si="7"/>
        <v>0</v>
      </c>
      <c r="P17" s="4">
        <f t="shared" si="8"/>
        <v>0</v>
      </c>
    </row>
    <row r="18" spans="3:16">
      <c r="C18" t="s">
        <v>4</v>
      </c>
      <c r="D18" s="5">
        <v>700</v>
      </c>
      <c r="E18" s="6">
        <v>24</v>
      </c>
      <c r="F18" s="5">
        <v>5</v>
      </c>
      <c r="G18">
        <f t="shared" si="0"/>
        <v>80</v>
      </c>
      <c r="H18">
        <f t="shared" si="1"/>
        <v>6</v>
      </c>
      <c r="I18" t="str">
        <f t="shared" si="2"/>
        <v>Platn F</v>
      </c>
      <c r="J18">
        <f t="shared" si="3"/>
        <v>650</v>
      </c>
      <c r="K18">
        <f>J18+K17</f>
        <v>5050</v>
      </c>
      <c r="L18" s="4">
        <f t="shared" si="4"/>
        <v>80</v>
      </c>
      <c r="M18" t="b">
        <f t="shared" si="5"/>
        <v>0</v>
      </c>
      <c r="N18" t="b">
        <f t="shared" si="6"/>
        <v>0</v>
      </c>
      <c r="O18">
        <f t="shared" si="7"/>
        <v>0</v>
      </c>
      <c r="P18" s="4">
        <f t="shared" si="8"/>
        <v>0</v>
      </c>
    </row>
    <row r="19" spans="3:16">
      <c r="C19" t="s">
        <v>7</v>
      </c>
      <c r="D19" s="5">
        <v>650</v>
      </c>
      <c r="E19" s="6">
        <v>80</v>
      </c>
      <c r="F19" s="5">
        <v>6</v>
      </c>
      <c r="G19">
        <f t="shared" si="0"/>
        <v>90</v>
      </c>
      <c r="H19">
        <f t="shared" si="1"/>
        <v>2</v>
      </c>
      <c r="I19" t="str">
        <f t="shared" si="2"/>
        <v>Plant B</v>
      </c>
      <c r="J19">
        <f t="shared" si="3"/>
        <v>500</v>
      </c>
      <c r="K19">
        <f>J19+K18</f>
        <v>5550</v>
      </c>
      <c r="L19" s="4">
        <f t="shared" si="4"/>
        <v>90</v>
      </c>
      <c r="M19" t="b">
        <f t="shared" si="5"/>
        <v>0</v>
      </c>
      <c r="N19" t="b">
        <f t="shared" si="6"/>
        <v>0</v>
      </c>
      <c r="O19">
        <f t="shared" si="7"/>
        <v>0</v>
      </c>
      <c r="P19" s="4">
        <f t="shared" si="8"/>
        <v>0</v>
      </c>
    </row>
    <row r="21" spans="3:16">
      <c r="C21" t="s">
        <v>8</v>
      </c>
      <c r="D21">
        <f>SUM(D14:D20)</f>
        <v>5550</v>
      </c>
      <c r="O21">
        <f>SUM(O14:O20)</f>
        <v>3000</v>
      </c>
      <c r="P21" s="1">
        <f>SUM(P14:P20)</f>
        <v>94700</v>
      </c>
    </row>
    <row r="22" spans="3:16">
      <c r="P22" s="1"/>
    </row>
    <row r="23" spans="3:16">
      <c r="P23" s="1"/>
    </row>
    <row r="24" spans="3:16">
      <c r="I24" s="9" t="s">
        <v>30</v>
      </c>
      <c r="J24" s="9" t="s">
        <v>32</v>
      </c>
      <c r="K24" s="9" t="s">
        <v>35</v>
      </c>
      <c r="L24" s="9"/>
      <c r="M24" t="s">
        <v>33</v>
      </c>
    </row>
    <row r="25" spans="3:16">
      <c r="I25" s="9" t="s">
        <v>31</v>
      </c>
      <c r="J25" s="9" t="s">
        <v>19</v>
      </c>
      <c r="K25" s="9" t="s">
        <v>5</v>
      </c>
      <c r="L25" s="10" t="s">
        <v>6</v>
      </c>
      <c r="M25" s="1">
        <f>M26</f>
        <v>3000</v>
      </c>
    </row>
    <row r="26" spans="3:16">
      <c r="I26">
        <v>1</v>
      </c>
      <c r="J26">
        <v>1</v>
      </c>
      <c r="K26">
        <v>0</v>
      </c>
      <c r="L26" s="8">
        <f t="shared" ref="L26:L37" si="9">INDEX($L$14:$L$19,J26)</f>
        <v>24</v>
      </c>
      <c r="M26" s="1">
        <f>$G$2</f>
        <v>3000</v>
      </c>
      <c r="N26" s="4"/>
    </row>
    <row r="27" spans="3:16">
      <c r="I27">
        <f>IF(I26=2,1,I26+1)</f>
        <v>2</v>
      </c>
      <c r="J27">
        <f>IF(I27=1,J26+1,J26)</f>
        <v>1</v>
      </c>
      <c r="K27">
        <f t="shared" ref="K27:K38" si="10">INDEX($K$14:$K$19,J26)</f>
        <v>700</v>
      </c>
      <c r="L27" s="8">
        <f t="shared" si="9"/>
        <v>24</v>
      </c>
      <c r="M27" s="1">
        <f t="shared" ref="M27:M37" si="11">$G$2</f>
        <v>3000</v>
      </c>
      <c r="N27" s="4"/>
    </row>
    <row r="28" spans="3:16">
      <c r="I28">
        <f t="shared" ref="I28:I37" si="12">IF(I27=2,1,I27+1)</f>
        <v>1</v>
      </c>
      <c r="J28">
        <f t="shared" ref="J28:J37" si="13">IF(I28=1,J27+1,J27)</f>
        <v>2</v>
      </c>
      <c r="K28">
        <f t="shared" si="10"/>
        <v>700</v>
      </c>
      <c r="L28" s="8">
        <f t="shared" si="9"/>
        <v>28</v>
      </c>
      <c r="M28" s="1">
        <f t="shared" si="11"/>
        <v>3000</v>
      </c>
      <c r="N28" s="4"/>
    </row>
    <row r="29" spans="3:16">
      <c r="I29">
        <f t="shared" si="12"/>
        <v>2</v>
      </c>
      <c r="J29">
        <f t="shared" si="13"/>
        <v>2</v>
      </c>
      <c r="K29">
        <f t="shared" si="10"/>
        <v>2100</v>
      </c>
      <c r="L29" s="8">
        <f t="shared" si="9"/>
        <v>28</v>
      </c>
      <c r="M29" s="1">
        <f t="shared" si="11"/>
        <v>3000</v>
      </c>
      <c r="N29" s="4"/>
    </row>
    <row r="30" spans="3:16">
      <c r="I30">
        <f t="shared" si="12"/>
        <v>1</v>
      </c>
      <c r="J30">
        <f t="shared" si="13"/>
        <v>3</v>
      </c>
      <c r="K30">
        <f t="shared" si="10"/>
        <v>2100</v>
      </c>
      <c r="L30" s="8">
        <f t="shared" si="9"/>
        <v>43</v>
      </c>
      <c r="M30" s="1">
        <f t="shared" si="11"/>
        <v>3000</v>
      </c>
      <c r="N30" s="4"/>
    </row>
    <row r="31" spans="3:16">
      <c r="I31">
        <f t="shared" si="12"/>
        <v>2</v>
      </c>
      <c r="J31">
        <f t="shared" si="13"/>
        <v>3</v>
      </c>
      <c r="K31">
        <f t="shared" si="10"/>
        <v>3200</v>
      </c>
      <c r="L31" s="8">
        <f t="shared" si="9"/>
        <v>43</v>
      </c>
      <c r="M31" s="1">
        <f t="shared" si="11"/>
        <v>3000</v>
      </c>
      <c r="N31" s="4"/>
    </row>
    <row r="32" spans="3:16">
      <c r="I32">
        <f t="shared" si="12"/>
        <v>1</v>
      </c>
      <c r="J32">
        <f t="shared" si="13"/>
        <v>4</v>
      </c>
      <c r="K32">
        <f t="shared" si="10"/>
        <v>3200</v>
      </c>
      <c r="L32" s="8">
        <f t="shared" si="9"/>
        <v>50</v>
      </c>
      <c r="M32" s="1">
        <f t="shared" si="11"/>
        <v>3000</v>
      </c>
      <c r="N32" s="4"/>
    </row>
    <row r="33" spans="9:14">
      <c r="I33">
        <f t="shared" si="12"/>
        <v>2</v>
      </c>
      <c r="J33">
        <f t="shared" si="13"/>
        <v>4</v>
      </c>
      <c r="K33">
        <f t="shared" si="10"/>
        <v>4400</v>
      </c>
      <c r="L33" s="8">
        <f t="shared" si="9"/>
        <v>50</v>
      </c>
      <c r="M33" s="1">
        <f t="shared" si="11"/>
        <v>3000</v>
      </c>
      <c r="N33" s="4"/>
    </row>
    <row r="34" spans="9:14">
      <c r="I34">
        <f t="shared" si="12"/>
        <v>1</v>
      </c>
      <c r="J34">
        <f t="shared" si="13"/>
        <v>5</v>
      </c>
      <c r="K34">
        <f t="shared" si="10"/>
        <v>4400</v>
      </c>
      <c r="L34" s="8">
        <f t="shared" si="9"/>
        <v>80</v>
      </c>
      <c r="M34" s="1">
        <f t="shared" si="11"/>
        <v>3000</v>
      </c>
      <c r="N34" s="4"/>
    </row>
    <row r="35" spans="9:14">
      <c r="I35">
        <f t="shared" si="12"/>
        <v>2</v>
      </c>
      <c r="J35">
        <f t="shared" si="13"/>
        <v>5</v>
      </c>
      <c r="K35">
        <f t="shared" si="10"/>
        <v>5050</v>
      </c>
      <c r="L35" s="8">
        <f t="shared" si="9"/>
        <v>80</v>
      </c>
      <c r="M35" s="1">
        <f t="shared" si="11"/>
        <v>3000</v>
      </c>
      <c r="N35" s="4"/>
    </row>
    <row r="36" spans="9:14">
      <c r="I36">
        <f t="shared" si="12"/>
        <v>1</v>
      </c>
      <c r="J36">
        <f t="shared" si="13"/>
        <v>6</v>
      </c>
      <c r="K36">
        <f t="shared" si="10"/>
        <v>5050</v>
      </c>
      <c r="L36" s="8">
        <f t="shared" si="9"/>
        <v>90</v>
      </c>
      <c r="M36" s="1">
        <f t="shared" si="11"/>
        <v>3000</v>
      </c>
      <c r="N36" s="4"/>
    </row>
    <row r="37" spans="9:14">
      <c r="I37">
        <f t="shared" si="12"/>
        <v>2</v>
      </c>
      <c r="J37">
        <f t="shared" si="13"/>
        <v>6</v>
      </c>
      <c r="K37">
        <f t="shared" si="10"/>
        <v>5550</v>
      </c>
      <c r="L37" s="8">
        <f t="shared" si="9"/>
        <v>90</v>
      </c>
      <c r="M37" s="1">
        <f t="shared" si="11"/>
        <v>3000</v>
      </c>
      <c r="N37" s="4"/>
    </row>
    <row r="38" spans="9:14">
      <c r="K38">
        <f t="shared" si="10"/>
        <v>5550</v>
      </c>
    </row>
    <row r="58" spans="11:12">
      <c r="L58" t="s">
        <v>6</v>
      </c>
    </row>
    <row r="59" spans="11:12">
      <c r="K59">
        <f>K14</f>
        <v>700</v>
      </c>
      <c r="L59" s="4">
        <f>L14</f>
        <v>24</v>
      </c>
    </row>
    <row r="60" spans="11:12">
      <c r="K60">
        <f>K59</f>
        <v>700</v>
      </c>
      <c r="L60" s="4">
        <f>L15</f>
        <v>28</v>
      </c>
    </row>
    <row r="61" spans="11:12">
      <c r="K61">
        <f>K15</f>
        <v>2100</v>
      </c>
      <c r="L61" s="4">
        <f>L60</f>
        <v>28</v>
      </c>
    </row>
    <row r="62" spans="11:12">
      <c r="K62">
        <f>K15</f>
        <v>2100</v>
      </c>
      <c r="L62" s="4">
        <f>L16</f>
        <v>43</v>
      </c>
    </row>
    <row r="63" spans="11:12">
      <c r="K63">
        <f>K16</f>
        <v>3200</v>
      </c>
      <c r="L63" s="4">
        <f>L62</f>
        <v>43</v>
      </c>
    </row>
    <row r="64" spans="11:12">
      <c r="K64">
        <f>K16</f>
        <v>3200</v>
      </c>
      <c r="L64" s="4">
        <f>L17</f>
        <v>50</v>
      </c>
    </row>
    <row r="65" spans="11:12">
      <c r="K65">
        <f>K17</f>
        <v>4400</v>
      </c>
      <c r="L65" s="4">
        <f>L17</f>
        <v>50</v>
      </c>
    </row>
    <row r="66" spans="11:12">
      <c r="K66">
        <f>K17</f>
        <v>4400</v>
      </c>
      <c r="L66" s="4">
        <f>L18</f>
        <v>80</v>
      </c>
    </row>
    <row r="67" spans="11:12">
      <c r="K67">
        <f>K18</f>
        <v>5050</v>
      </c>
      <c r="L67" s="4">
        <f>L18</f>
        <v>80</v>
      </c>
    </row>
    <row r="68" spans="11:12">
      <c r="K68">
        <f>K18</f>
        <v>5050</v>
      </c>
      <c r="L68" s="4">
        <f>L19</f>
        <v>90</v>
      </c>
    </row>
    <row r="69" spans="11:12">
      <c r="K69">
        <f>K19</f>
        <v>5550</v>
      </c>
      <c r="L69" s="4">
        <f>L19</f>
        <v>90</v>
      </c>
    </row>
  </sheetData>
  <dataValidations disablePrompts="1" count="2">
    <dataValidation allowBlank="1" showInputMessage="1" showErrorMessage="1" promptTitle="Small" prompt="Sort by the cost from the smallest to the largest" sqref="G14:G19"/>
    <dataValidation allowBlank="1" showInputMessage="1" showErrorMessage="1" promptTitle="Match" prompt="Use the  MATCH function with the cost.  NOTE in real cases will have to use the RAND function to reconcile items where have the same cost." sqref="H14:H19"/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Base Sheet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Presley</dc:creator>
  <cp:lastModifiedBy>Usain Bolt</cp:lastModifiedBy>
  <dcterms:created xsi:type="dcterms:W3CDTF">2010-06-09T20:58:50Z</dcterms:created>
  <dcterms:modified xsi:type="dcterms:W3CDTF">2013-07-16T23:39:28Z</dcterms:modified>
</cp:coreProperties>
</file>